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g">'Sheet1'!$F$8</definedName>
    <definedName name="M">'Sheet1'!$B$34</definedName>
    <definedName name="n">'Sheet1'!$A$11</definedName>
    <definedName name="Ra">'Sheet1'!$C$8</definedName>
    <definedName name="S">'Sheet1'!$C$31</definedName>
    <definedName name="Time1">'Sheet1'!$B$19</definedName>
    <definedName name="Time2">'Sheet1'!$C$19</definedName>
    <definedName name="Time3">'Sheet1'!$D$19</definedName>
    <definedName name="Time4">'Sheet1'!$E$19</definedName>
    <definedName name="Time5">'Sheet1'!$F$19</definedName>
    <definedName name="Tr1">'Sheet1'!$B$19</definedName>
    <definedName name="Ur">'Sheet1'!$D$8</definedName>
    <definedName name="Us">'Sheet1'!$D$31</definedName>
  </definedNames>
  <calcPr fullCalcOnLoad="1"/>
</workbook>
</file>

<file path=xl/sharedStrings.xml><?xml version="1.0" encoding="utf-8"?>
<sst xmlns="http://schemas.openxmlformats.org/spreadsheetml/2006/main" count="45" uniqueCount="41">
  <si>
    <t>Force (N)</t>
  </si>
  <si>
    <t>Period T (s)</t>
  </si>
  <si>
    <t>SD T (s)=</t>
  </si>
  <si>
    <t>SE T (s)=</t>
  </si>
  <si>
    <r>
      <t>ω</t>
    </r>
    <r>
      <rPr>
        <b/>
        <vertAlign val="superscript"/>
        <sz val="18"/>
        <rFont val="Arial"/>
        <family val="2"/>
      </rPr>
      <t xml:space="preserve">2 </t>
    </r>
    <r>
      <rPr>
        <b/>
        <sz val="18"/>
        <rFont val="Arial"/>
        <family val="2"/>
      </rPr>
      <t>(</t>
    </r>
    <r>
      <rPr>
        <b/>
        <sz val="14"/>
        <rFont val="Arial"/>
        <family val="2"/>
      </rPr>
      <t>rad/s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2 </t>
    </r>
    <r>
      <rPr>
        <b/>
        <sz val="18"/>
        <rFont val="Arial"/>
        <family val="2"/>
      </rPr>
      <t>=</t>
    </r>
  </si>
  <si>
    <r>
      <t>U</t>
    </r>
    <r>
      <rPr>
        <b/>
        <vertAlign val="subscript"/>
        <sz val="18"/>
        <rFont val="Arial"/>
        <family val="2"/>
      </rPr>
      <t xml:space="preserve">w² </t>
    </r>
    <r>
      <rPr>
        <b/>
        <sz val="14"/>
        <rFont val="Arial"/>
        <family val="2"/>
      </rPr>
      <t>(rad/s)²</t>
    </r>
    <r>
      <rPr>
        <b/>
        <sz val="18"/>
        <rFont val="Arial"/>
        <family val="2"/>
      </rPr>
      <t xml:space="preserve"> =</t>
    </r>
  </si>
  <si>
    <r>
      <t>Rel. U</t>
    </r>
    <r>
      <rPr>
        <b/>
        <vertAlign val="subscript"/>
        <sz val="18"/>
        <rFont val="Arial"/>
        <family val="2"/>
      </rPr>
      <t xml:space="preserve">w² </t>
    </r>
    <r>
      <rPr>
        <b/>
        <sz val="14"/>
        <rFont val="Arial"/>
        <family val="2"/>
      </rPr>
      <t>(%)</t>
    </r>
    <r>
      <rPr>
        <b/>
        <sz val="18"/>
        <rFont val="Arial"/>
        <family val="2"/>
      </rPr>
      <t xml:space="preserve"> =</t>
    </r>
  </si>
  <si>
    <t>Radius (m) R</t>
  </si>
  <si>
    <t>Uniform Circular Motion</t>
  </si>
  <si>
    <t>Data to find experimental period and centripetal Force represented by F=mg (tension on string of static mass)</t>
  </si>
  <si>
    <t>Name:</t>
  </si>
  <si>
    <t>______________________________</t>
  </si>
  <si>
    <t>Section:</t>
  </si>
  <si>
    <t>Partners:</t>
  </si>
  <si>
    <t>static mass 1 (kg)</t>
  </si>
  <si>
    <r>
      <t>U</t>
    </r>
    <r>
      <rPr>
        <b/>
        <vertAlign val="subscript"/>
        <sz val="16"/>
        <rFont val="Arial"/>
        <family val="2"/>
      </rPr>
      <t>radius</t>
    </r>
    <r>
      <rPr>
        <b/>
        <sz val="16"/>
        <rFont val="Arial"/>
        <family val="2"/>
      </rPr>
      <t xml:space="preserve"> (m)</t>
    </r>
  </si>
  <si>
    <t>avg T(s)=</t>
  </si>
  <si>
    <r>
      <t>U</t>
    </r>
    <r>
      <rPr>
        <b/>
        <vertAlign val="subscript"/>
        <sz val="16"/>
        <rFont val="Arial"/>
        <family val="2"/>
      </rPr>
      <t xml:space="preserve">period </t>
    </r>
    <r>
      <rPr>
        <b/>
        <sz val="16"/>
        <rFont val="Arial"/>
        <family val="2"/>
      </rPr>
      <t>(s)</t>
    </r>
  </si>
  <si>
    <r>
      <t>U</t>
    </r>
    <r>
      <rPr>
        <b/>
        <vertAlign val="subscript"/>
        <sz val="16"/>
        <rFont val="Arial"/>
        <family val="2"/>
      </rPr>
      <t>rotatingmass</t>
    </r>
    <r>
      <rPr>
        <b/>
        <sz val="16"/>
        <rFont val="Arial"/>
        <family val="2"/>
      </rPr>
      <t xml:space="preserve"> (kg)</t>
    </r>
  </si>
  <si>
    <t>Rotating Mass (kg)</t>
  </si>
  <si>
    <t>Measurements (Experimental Data)</t>
  </si>
  <si>
    <t>Gravity (m/s²)</t>
  </si>
  <si>
    <r>
      <t>R²</t>
    </r>
    <r>
      <rPr>
        <sz val="16"/>
        <rFont val="Arial"/>
        <family val="2"/>
      </rPr>
      <t xml:space="preserve"> </t>
    </r>
    <r>
      <rPr>
        <vertAlign val="subscript"/>
        <sz val="16"/>
        <rFont val="Arial"/>
        <family val="2"/>
      </rPr>
      <t>Correlation Value</t>
    </r>
  </si>
  <si>
    <t>Y intercept</t>
  </si>
  <si>
    <t>Slope ( 1/(m*kg) )</t>
  </si>
  <si>
    <r>
      <t>U</t>
    </r>
    <r>
      <rPr>
        <b/>
        <vertAlign val="subscript"/>
        <sz val="16"/>
        <rFont val="Arial"/>
        <family val="2"/>
      </rPr>
      <t>slope</t>
    </r>
    <r>
      <rPr>
        <b/>
        <sz val="16"/>
        <rFont val="Arial"/>
        <family val="2"/>
      </rPr>
      <t xml:space="preserve"> ( 1/(m*kg) )</t>
    </r>
  </si>
  <si>
    <t>{exp} Mass  (kg)</t>
  </si>
  <si>
    <r>
      <t>U</t>
    </r>
    <r>
      <rPr>
        <b/>
        <vertAlign val="subscript"/>
        <sz val="16"/>
        <rFont val="Arial"/>
        <family val="2"/>
      </rPr>
      <t xml:space="preserve">mass {exp} </t>
    </r>
    <r>
      <rPr>
        <b/>
        <sz val="16"/>
        <rFont val="Arial"/>
        <family val="2"/>
      </rPr>
      <t>(kg)</t>
    </r>
  </si>
  <si>
    <t># Data Points (n)</t>
  </si>
  <si>
    <t>Additional Calculations</t>
  </si>
  <si>
    <r>
      <t>Rel. U</t>
    </r>
    <r>
      <rPr>
        <vertAlign val="subscript"/>
        <sz val="18"/>
        <rFont val="Arial"/>
        <family val="2"/>
      </rPr>
      <t>mass</t>
    </r>
    <r>
      <rPr>
        <sz val="18"/>
        <rFont val="Arial"/>
        <family val="2"/>
      </rPr>
      <t xml:space="preserve"> (%)</t>
    </r>
  </si>
  <si>
    <t>% Error</t>
  </si>
  <si>
    <t>Trial 1</t>
  </si>
  <si>
    <t>Trial 2</t>
  </si>
  <si>
    <t>Trial 3</t>
  </si>
  <si>
    <t>Trial 4</t>
  </si>
  <si>
    <t>Trial 5</t>
  </si>
  <si>
    <t>static mass 2 (kg)</t>
  </si>
  <si>
    <t>static mass 3 (kg)</t>
  </si>
  <si>
    <t xml:space="preserve">static mass 4 (kg) </t>
  </si>
  <si>
    <t>static mass 5 (kg)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</si>
</sst>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22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8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i/>
      <sz val="1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vertAlign val="subscript"/>
      <sz val="16"/>
      <name val="Arial"/>
      <family val="2"/>
    </font>
    <font>
      <sz val="5.25"/>
      <name val="Arial"/>
      <family val="0"/>
    </font>
    <font>
      <sz val="10.25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vertAlign val="subscript"/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5" fontId="18" fillId="0" borderId="1" xfId="0" applyNumberFormat="1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165" fontId="18" fillId="0" borderId="2" xfId="0" applyNumberFormat="1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2" fontId="18" fillId="0" borderId="2" xfId="0" applyNumberFormat="1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5" fillId="0" borderId="2" xfId="0" applyNumberFormat="1" applyFont="1" applyFill="1" applyBorder="1" applyAlignment="1" applyProtection="1">
      <alignment horizontal="center"/>
      <protection hidden="1"/>
    </xf>
    <xf numFmtId="2" fontId="5" fillId="0" borderId="2" xfId="0" applyNumberFormat="1" applyFont="1" applyFill="1" applyBorder="1" applyAlignment="1" applyProtection="1">
      <alignment horizontal="center"/>
      <protection hidden="1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Angular Velocity (sqr) vs Force</a:t>
            </a:r>
          </a:p>
        </c:rich>
      </c:tx>
      <c:layout>
        <c:manualLayout>
          <c:xMode val="factor"/>
          <c:yMode val="factor"/>
          <c:x val="-0.075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225"/>
          <c:w val="0.933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Angular Velocity (sqr) vs Force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Sheet1!$B$26:$F$26</c:f>
                <c:numCach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Sheet1!$B$26:$F$26</c:f>
                <c:numCach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noEndCap val="0"/>
          </c:errBars>
          <c:xVal>
            <c:numRef>
              <c:f>Sheet1!$B$23:$F$23</c:f>
              <c:numCache/>
            </c:numRef>
          </c:xVal>
          <c:yVal>
            <c:numRef>
              <c:f>Sheet1!$B$24:$F$24</c:f>
              <c:numCache/>
            </c:numRef>
          </c:yVal>
          <c:smooth val="0"/>
        </c:ser>
        <c:axId val="5280284"/>
        <c:axId val="57407325"/>
      </c:scatterChart>
      <c:valAx>
        <c:axId val="5280284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407325"/>
        <c:crosses val="autoZero"/>
        <c:crossBetween val="midCat"/>
        <c:dispUnits/>
      </c:valAx>
      <c:valAx>
        <c:axId val="5740732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Angular Velocity (rad/s^2)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80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13</xdr:row>
      <xdr:rowOff>38100</xdr:rowOff>
    </xdr:from>
    <xdr:to>
      <xdr:col>15</xdr:col>
      <xdr:colOff>76200</xdr:colOff>
      <xdr:row>26</xdr:row>
      <xdr:rowOff>209550</xdr:rowOff>
    </xdr:to>
    <xdr:graphicFrame>
      <xdr:nvGraphicFramePr>
        <xdr:cNvPr id="1" name="Chart 25"/>
        <xdr:cNvGraphicFramePr/>
      </xdr:nvGraphicFramePr>
      <xdr:xfrm>
        <a:off x="11791950" y="4200525"/>
        <a:ext cx="63722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60" zoomScaleNormal="50" workbookViewId="0" topLeftCell="A1">
      <selection activeCell="F32" sqref="F32"/>
    </sheetView>
  </sheetViews>
  <sheetFormatPr defaultColWidth="9.140625" defaultRowHeight="12.75"/>
  <cols>
    <col min="1" max="1" width="29.8515625" style="0" customWidth="1"/>
    <col min="2" max="2" width="29.28125" style="0" customWidth="1"/>
    <col min="3" max="3" width="28.28125" style="0" customWidth="1"/>
    <col min="4" max="4" width="29.421875" style="0" customWidth="1"/>
    <col min="5" max="5" width="29.00390625" style="0" customWidth="1"/>
    <col min="6" max="6" width="28.421875" style="0" customWidth="1"/>
    <col min="7" max="7" width="23.8515625" style="0" bestFit="1" customWidth="1"/>
  </cols>
  <sheetData>
    <row r="1" spans="1:6" ht="27.75" customHeight="1">
      <c r="A1" s="9"/>
      <c r="B1" s="15" t="s">
        <v>8</v>
      </c>
      <c r="C1" s="14"/>
      <c r="D1" s="13" t="s">
        <v>10</v>
      </c>
      <c r="E1" s="9" t="s">
        <v>11</v>
      </c>
      <c r="F1" s="9"/>
    </row>
    <row r="2" spans="2:6" ht="27.75" customHeight="1">
      <c r="B2" s="16"/>
      <c r="D2" s="13" t="s">
        <v>12</v>
      </c>
      <c r="E2" s="9"/>
      <c r="F2" s="9"/>
    </row>
    <row r="3" spans="1:6" ht="27.75" customHeight="1">
      <c r="A3" s="11"/>
      <c r="B3" s="17"/>
      <c r="C3" s="9"/>
      <c r="D3" s="13" t="s">
        <v>13</v>
      </c>
      <c r="E3" s="9"/>
      <c r="F3" s="9"/>
    </row>
    <row r="4" spans="1:6" ht="28.5" customHeight="1">
      <c r="A4" s="9"/>
      <c r="B4" s="9"/>
      <c r="C4" s="9"/>
      <c r="E4" s="9"/>
      <c r="F4" s="9"/>
    </row>
    <row r="5" spans="1:6" ht="23.25">
      <c r="A5" s="12" t="s">
        <v>9</v>
      </c>
      <c r="B5" s="10"/>
      <c r="C5" s="10"/>
      <c r="D5" s="10"/>
      <c r="E5" s="10"/>
      <c r="F5" s="10"/>
    </row>
    <row r="6" spans="1:6" ht="23.25">
      <c r="A6" s="45" t="s">
        <v>20</v>
      </c>
      <c r="B6" s="46"/>
      <c r="C6" s="46"/>
      <c r="D6" s="46"/>
      <c r="E6" s="46"/>
      <c r="F6" s="47"/>
    </row>
    <row r="7" spans="1:6" ht="23.25">
      <c r="A7" s="20" t="s">
        <v>19</v>
      </c>
      <c r="B7" s="20" t="s">
        <v>18</v>
      </c>
      <c r="C7" s="20" t="s">
        <v>7</v>
      </c>
      <c r="D7" s="20" t="s">
        <v>15</v>
      </c>
      <c r="E7" s="20" t="s">
        <v>17</v>
      </c>
      <c r="F7" s="20" t="s">
        <v>21</v>
      </c>
    </row>
    <row r="8" spans="1:6" ht="23.25">
      <c r="A8" s="23"/>
      <c r="B8" s="23"/>
      <c r="C8" s="23"/>
      <c r="D8" s="23">
        <v>0.005</v>
      </c>
      <c r="E8" s="28">
        <v>0.001</v>
      </c>
      <c r="F8" s="28">
        <f>9.81</f>
        <v>9.81</v>
      </c>
    </row>
    <row r="9" spans="1:6" ht="23.25">
      <c r="A9" s="3"/>
      <c r="B9" s="3"/>
      <c r="C9" s="3"/>
      <c r="D9" s="3"/>
      <c r="E9" s="3"/>
      <c r="F9" s="3"/>
    </row>
    <row r="10" spans="1:6" ht="23.25">
      <c r="A10" s="20" t="s">
        <v>28</v>
      </c>
      <c r="B10" s="21" t="s">
        <v>32</v>
      </c>
      <c r="C10" s="21" t="s">
        <v>33</v>
      </c>
      <c r="D10" s="21" t="s">
        <v>34</v>
      </c>
      <c r="E10" s="21" t="s">
        <v>35</v>
      </c>
      <c r="F10" s="21" t="s">
        <v>36</v>
      </c>
    </row>
    <row r="11" spans="1:6" ht="23.25">
      <c r="A11" s="23"/>
      <c r="B11" s="20" t="s">
        <v>14</v>
      </c>
      <c r="C11" s="20" t="s">
        <v>37</v>
      </c>
      <c r="D11" s="20" t="s">
        <v>38</v>
      </c>
      <c r="E11" s="20" t="s">
        <v>39</v>
      </c>
      <c r="F11" s="20" t="s">
        <v>40</v>
      </c>
    </row>
    <row r="12" spans="1:6" ht="23.25">
      <c r="A12" s="24"/>
      <c r="B12" s="23"/>
      <c r="C12" s="23"/>
      <c r="D12" s="23"/>
      <c r="E12" s="23"/>
      <c r="F12" s="23"/>
    </row>
    <row r="13" spans="1:6" ht="30" customHeight="1">
      <c r="A13" s="25"/>
      <c r="B13" s="22"/>
      <c r="C13" s="22"/>
      <c r="D13" s="22"/>
      <c r="E13" s="22"/>
      <c r="F13" s="22"/>
    </row>
    <row r="14" spans="1:6" ht="30" customHeight="1">
      <c r="A14" s="18" t="s">
        <v>1</v>
      </c>
      <c r="B14" s="23"/>
      <c r="C14" s="23"/>
      <c r="D14" s="23"/>
      <c r="E14" s="23"/>
      <c r="F14" s="23"/>
    </row>
    <row r="15" spans="1:6" ht="30" customHeight="1">
      <c r="A15" s="18" t="s">
        <v>1</v>
      </c>
      <c r="B15" s="23"/>
      <c r="C15" s="23"/>
      <c r="D15" s="23"/>
      <c r="E15" s="23"/>
      <c r="F15" s="23"/>
    </row>
    <row r="16" spans="1:6" ht="30" customHeight="1">
      <c r="A16" s="18" t="s">
        <v>1</v>
      </c>
      <c r="B16" s="23"/>
      <c r="C16" s="23"/>
      <c r="D16" s="23"/>
      <c r="E16" s="23"/>
      <c r="F16" s="23"/>
    </row>
    <row r="17" spans="1:6" ht="30" customHeight="1">
      <c r="A17" s="18" t="s">
        <v>1</v>
      </c>
      <c r="B17" s="23"/>
      <c r="C17" s="23"/>
      <c r="D17" s="23"/>
      <c r="E17" s="23"/>
      <c r="F17" s="23"/>
    </row>
    <row r="18" spans="1:6" ht="30" customHeight="1">
      <c r="A18" s="18" t="s">
        <v>1</v>
      </c>
      <c r="B18" s="23"/>
      <c r="C18" s="23"/>
      <c r="D18" s="23"/>
      <c r="E18" s="23"/>
      <c r="F18" s="23"/>
    </row>
    <row r="19" spans="1:6" ht="30" customHeight="1">
      <c r="A19" s="7" t="s">
        <v>16</v>
      </c>
      <c r="B19" s="21" t="e">
        <f>AVERAGE(B14:B18)</f>
        <v>#DIV/0!</v>
      </c>
      <c r="C19" s="21" t="e">
        <f>AVERAGE(C14:C18)</f>
        <v>#DIV/0!</v>
      </c>
      <c r="D19" s="21" t="e">
        <f>AVERAGE(D14:D18)</f>
        <v>#DIV/0!</v>
      </c>
      <c r="E19" s="21" t="e">
        <f>AVERAGE(E14:E18)</f>
        <v>#DIV/0!</v>
      </c>
      <c r="F19" s="21" t="e">
        <f>AVERAGE(F14:F18)</f>
        <v>#DIV/0!</v>
      </c>
    </row>
    <row r="20" spans="1:6" ht="30" customHeight="1">
      <c r="A20" s="26"/>
      <c r="B20" s="3"/>
      <c r="C20" s="3"/>
      <c r="D20" s="3"/>
      <c r="E20" s="3"/>
      <c r="F20" s="3"/>
    </row>
    <row r="21" spans="1:6" ht="30" customHeight="1">
      <c r="A21" s="7" t="s">
        <v>2</v>
      </c>
      <c r="B21" s="43" t="e">
        <f>STDEV(B14:B18)</f>
        <v>#DIV/0!</v>
      </c>
      <c r="C21" s="43" t="e">
        <f>STDEV(C14:C18)</f>
        <v>#DIV/0!</v>
      </c>
      <c r="D21" s="43" t="e">
        <f>STDEV(D14:D18)</f>
        <v>#DIV/0!</v>
      </c>
      <c r="E21" s="43" t="e">
        <f>STDEV(E14:E18)</f>
        <v>#DIV/0!</v>
      </c>
      <c r="F21" s="43" t="e">
        <f>STDEV(F14:F18)</f>
        <v>#DIV/0!</v>
      </c>
    </row>
    <row r="22" spans="1:6" ht="30" customHeight="1">
      <c r="A22" s="7" t="s">
        <v>3</v>
      </c>
      <c r="B22" s="43" t="e">
        <f>B21/SQRT(5)</f>
        <v>#DIV/0!</v>
      </c>
      <c r="C22" s="43" t="e">
        <f>C21/SQRT(5)</f>
        <v>#DIV/0!</v>
      </c>
      <c r="D22" s="43" t="e">
        <f>D21/SQRT(5)</f>
        <v>#DIV/0!</v>
      </c>
      <c r="E22" s="43" t="e">
        <f>E21/SQRT(5)</f>
        <v>#DIV/0!</v>
      </c>
      <c r="F22" s="43" t="e">
        <f>F21/SQRT(5)</f>
        <v>#DIV/0!</v>
      </c>
    </row>
    <row r="23" spans="1:6" ht="28.5" customHeight="1">
      <c r="A23" s="7" t="s">
        <v>0</v>
      </c>
      <c r="B23" s="43">
        <f>B12*g</f>
        <v>0</v>
      </c>
      <c r="C23" s="43">
        <f>C12*g</f>
        <v>0</v>
      </c>
      <c r="D23" s="43">
        <f>D12*g</f>
        <v>0</v>
      </c>
      <c r="E23" s="43">
        <f>E12*g</f>
        <v>0</v>
      </c>
      <c r="F23" s="43">
        <f>F12*g</f>
        <v>0</v>
      </c>
    </row>
    <row r="24" spans="1:6" ht="26.25">
      <c r="A24" s="7" t="s">
        <v>4</v>
      </c>
      <c r="B24" s="43" t="e">
        <f>(2*PI()/Time1)^2</f>
        <v>#DIV/0!</v>
      </c>
      <c r="C24" s="43" t="e">
        <f>(2*PI()/Time2)^2</f>
        <v>#DIV/0!</v>
      </c>
      <c r="D24" s="43" t="e">
        <f>(2*PI()/Time3)^2</f>
        <v>#DIV/0!</v>
      </c>
      <c r="E24" s="43" t="e">
        <f>(2*PI()/Time4)^2</f>
        <v>#DIV/0!</v>
      </c>
      <c r="F24" s="43" t="e">
        <f>(2*PI()/Time5)^2</f>
        <v>#DIV/0!</v>
      </c>
    </row>
    <row r="25" spans="1:6" ht="23.25">
      <c r="A25" s="26"/>
      <c r="B25" s="3"/>
      <c r="C25" s="3"/>
      <c r="D25" s="3"/>
      <c r="E25" s="3"/>
      <c r="F25" s="3"/>
    </row>
    <row r="26" spans="1:6" ht="30" customHeight="1">
      <c r="A26" s="18" t="s">
        <v>5</v>
      </c>
      <c r="B26" s="2" t="e">
        <f>((2*PI()/(Time1-B22))^2-(2*PI()/(Time1+B22))^2)/2</f>
        <v>#DIV/0!</v>
      </c>
      <c r="C26" s="2" t="e">
        <f>((2*PI()/(Time2-C22))^2-(2*PI()/(Time2+C22))^2)/2</f>
        <v>#DIV/0!</v>
      </c>
      <c r="D26" s="2" t="e">
        <f>((2*PI()/(Time3-D22))^2-(2*PI()/(Time3+D22))^2)/2</f>
        <v>#DIV/0!</v>
      </c>
      <c r="E26" s="2" t="e">
        <f>((2*PI()/(Time4-E22))^2-(2*PI()/(Time4+E22))^2)/2</f>
        <v>#DIV/0!</v>
      </c>
      <c r="F26" s="2" t="e">
        <f>((2*PI()/(Time5-F22))^2-(2*PI()/(Time5+F22))^2)/2</f>
        <v>#DIV/0!</v>
      </c>
    </row>
    <row r="27" spans="1:6" ht="26.25">
      <c r="A27" s="27" t="s">
        <v>6</v>
      </c>
      <c r="B27" s="1" t="e">
        <f>B26/B24*100</f>
        <v>#DIV/0!</v>
      </c>
      <c r="C27" s="1" t="e">
        <f>C26/C24*100</f>
        <v>#DIV/0!</v>
      </c>
      <c r="D27" s="1" t="e">
        <f>D26/D24*100</f>
        <v>#DIV/0!</v>
      </c>
      <c r="E27" s="1" t="e">
        <f>E26/E24*100</f>
        <v>#DIV/0!</v>
      </c>
      <c r="F27" s="1" t="e">
        <f>F26/F24*100</f>
        <v>#DIV/0!</v>
      </c>
    </row>
    <row r="28" spans="1:6" ht="23.25">
      <c r="A28" s="26"/>
      <c r="B28" s="19"/>
      <c r="C28" s="3"/>
      <c r="D28" s="3"/>
      <c r="E28" s="3"/>
      <c r="F28" s="3"/>
    </row>
    <row r="29" spans="2:5" ht="23.25">
      <c r="B29" s="37"/>
      <c r="C29" s="36"/>
      <c r="D29" s="39" t="s">
        <v>29</v>
      </c>
      <c r="E29" s="40"/>
    </row>
    <row r="30" spans="2:5" ht="23.25">
      <c r="B30" s="29" t="s">
        <v>22</v>
      </c>
      <c r="C30" s="33" t="s">
        <v>24</v>
      </c>
      <c r="D30" s="34" t="s">
        <v>25</v>
      </c>
      <c r="E30" s="32" t="s">
        <v>23</v>
      </c>
    </row>
    <row r="31" spans="2:5" ht="20.25">
      <c r="B31" s="31" t="e">
        <f>CORREL(B24:F24,B23:F23)</f>
        <v>#DIV/0!</v>
      </c>
      <c r="C31" s="31" t="e">
        <f>SLOPE(B24:F24,B23:F23)</f>
        <v>#DIV/0!</v>
      </c>
      <c r="D31" s="31" t="e">
        <f>ABS(C31*SQRT(((1/B31)-1)/(n-2)))</f>
        <v>#DIV/0!</v>
      </c>
      <c r="E31" s="35" t="e">
        <f>INTERCEPT(B24:F24,B23:F23)</f>
        <v>#DIV/0!</v>
      </c>
    </row>
    <row r="32" spans="2:6" ht="23.25">
      <c r="B32" s="3"/>
      <c r="C32" s="3"/>
      <c r="D32" s="3"/>
      <c r="E32" s="3"/>
      <c r="F32" s="44"/>
    </row>
    <row r="33" spans="2:5" ht="24.75">
      <c r="B33" s="29" t="s">
        <v>26</v>
      </c>
      <c r="C33" s="30" t="s">
        <v>27</v>
      </c>
      <c r="D33" s="30" t="s">
        <v>30</v>
      </c>
      <c r="E33" s="34" t="s">
        <v>31</v>
      </c>
    </row>
    <row r="34" spans="2:5" ht="20.25">
      <c r="B34" s="41" t="e">
        <f>1/(C31*C8)</f>
        <v>#DIV/0!</v>
      </c>
      <c r="C34" s="41" t="e">
        <f>M*SQRT((-1/(S*Ra))^2*Ur^2+(-1/(S^2*Ra))^2*Us^2)</f>
        <v>#DIV/0!</v>
      </c>
      <c r="D34" s="38" t="e">
        <f>C34/M*100</f>
        <v>#DIV/0!</v>
      </c>
      <c r="E34" s="42" t="e">
        <f>(M-A8)/A8*100</f>
        <v>#DIV/0!</v>
      </c>
    </row>
    <row r="35" ht="23.25">
      <c r="C35" s="8"/>
    </row>
    <row r="36" ht="23.25">
      <c r="C36" s="5"/>
    </row>
    <row r="37" ht="23.25">
      <c r="C37" s="5"/>
    </row>
    <row r="38" spans="2:3" ht="23.25">
      <c r="B38" s="4"/>
      <c r="C38" s="8"/>
    </row>
    <row r="39" spans="3:4" ht="23.25">
      <c r="C39" s="8"/>
      <c r="D39" s="4"/>
    </row>
    <row r="40" ht="23.25">
      <c r="C40" s="4"/>
    </row>
    <row r="42" ht="23.25">
      <c r="F42" s="4"/>
    </row>
    <row r="43" spans="3:6" ht="23.25">
      <c r="C43" s="4"/>
      <c r="F43" s="4"/>
    </row>
    <row r="44" spans="3:6" ht="23.25">
      <c r="C44" s="4"/>
      <c r="D44" s="4"/>
      <c r="E44" s="4"/>
      <c r="F44" s="4"/>
    </row>
    <row r="50" spans="2:6" ht="18.75">
      <c r="B50" s="6"/>
      <c r="C50" s="6"/>
      <c r="D50" s="6"/>
      <c r="E50" s="6"/>
      <c r="F50" s="6"/>
    </row>
  </sheetData>
  <sheetProtection password="E972" sheet="1" objects="1" scenarios="1"/>
  <protectedRanges>
    <protectedRange sqref="E1:E3" name="Range2"/>
    <protectedRange sqref="B14:F18 B12 C12 D12 E12 F12 A11 A8 B8 C8 D8" name="Students"/>
  </protectedRanges>
  <mergeCells count="1">
    <mergeCell ref="A6:F6"/>
  </mergeCells>
  <conditionalFormatting sqref="C8">
    <cfRule type="cellIs" priority="1" dxfId="0" operator="notBetween" stopIfTrue="1">
      <formula>0.05</formula>
      <formula>0.25</formula>
    </cfRule>
  </conditionalFormatting>
  <conditionalFormatting sqref="A8">
    <cfRule type="cellIs" priority="2" dxfId="0" operator="notBetween" stopIfTrue="1">
      <formula>0.1</formula>
      <formula>0.5</formula>
    </cfRule>
  </conditionalFormatting>
  <conditionalFormatting sqref="E34">
    <cfRule type="cellIs" priority="3" dxfId="0" operator="greaterThan" stopIfTrue="1">
      <formula>20</formula>
    </cfRule>
  </conditionalFormatting>
  <conditionalFormatting sqref="E31">
    <cfRule type="cellIs" priority="4" dxfId="0" operator="notBetween" stopIfTrue="1">
      <formula>-2</formula>
      <formula>2</formula>
    </cfRule>
  </conditionalFormatting>
  <conditionalFormatting sqref="B31">
    <cfRule type="cellIs" priority="5" dxfId="0" operator="equal" stopIfTrue="1">
      <formula>1</formula>
    </cfRule>
  </conditionalFormatting>
  <conditionalFormatting sqref="D34">
    <cfRule type="cellIs" priority="6" dxfId="0" operator="notBetween" stopIfTrue="1">
      <formula>0.001</formula>
      <formula>10</formula>
    </cfRule>
  </conditionalFormatting>
  <printOptions/>
  <pageMargins left="0.75" right="0.75" top="1" bottom="1" header="0.5" footer="0.5"/>
  <pageSetup horizontalDpi="600" verticalDpi="600" orientation="portrait" scale="51" r:id="rId6"/>
  <colBreaks count="1" manualBreakCount="1">
    <brk id="6" max="65535" man="1"/>
  </colBreaks>
  <drawing r:id="rId5"/>
  <legacyDrawing r:id="rId4"/>
  <oleObjects>
    <oleObject progId="Equation.DSMT4" shapeId="1138653" r:id="rId1"/>
    <oleObject progId="Equation.DSMT4" shapeId="1139770" r:id="rId2"/>
    <oleObject progId="Equation.DSMT4" shapeId="11666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Jockers</dc:creator>
  <cp:keywords/>
  <dc:description/>
  <cp:lastModifiedBy>deardorf</cp:lastModifiedBy>
  <cp:lastPrinted>2006-02-19T20:27:13Z</cp:lastPrinted>
  <dcterms:created xsi:type="dcterms:W3CDTF">2005-10-04T17:52:28Z</dcterms:created>
  <dcterms:modified xsi:type="dcterms:W3CDTF">2006-09-20T19:42:00Z</dcterms:modified>
  <cp:category/>
  <cp:version/>
  <cp:contentType/>
  <cp:contentStatus/>
</cp:coreProperties>
</file>